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/>
  </bookViews>
  <sheets>
    <sheet name="TASSI ASSENZA 202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1" i="1"/>
  <c r="F10" i="1"/>
  <c r="F9" i="1"/>
  <c r="F8" i="1"/>
  <c r="F7" i="1"/>
  <c r="F6" i="1"/>
  <c r="D15" i="1"/>
  <c r="D14" i="1"/>
  <c r="D13" i="1"/>
  <c r="D12" i="1"/>
  <c r="D11" i="1"/>
  <c r="D10" i="1"/>
  <c r="D9" i="1"/>
  <c r="D8" i="1"/>
  <c r="D7" i="1"/>
  <c r="D6" i="1"/>
  <c r="D5" i="1"/>
  <c r="D4" i="1"/>
  <c r="C15" i="1"/>
  <c r="G15" i="1" s="1"/>
  <c r="H15" i="1" s="1"/>
  <c r="C14" i="1"/>
  <c r="C13" i="1"/>
  <c r="C12" i="1"/>
  <c r="C11" i="1"/>
  <c r="G11" i="1" s="1"/>
  <c r="H11" i="1" s="1"/>
  <c r="C10" i="1"/>
  <c r="C9" i="1"/>
  <c r="C8" i="1"/>
  <c r="G8" i="1" s="1"/>
  <c r="H8" i="1" s="1"/>
  <c r="C7" i="1"/>
  <c r="G7" i="1" s="1"/>
  <c r="H7" i="1" s="1"/>
  <c r="C6" i="1"/>
  <c r="C5" i="1"/>
  <c r="E5" i="1" s="1"/>
  <c r="C4" i="1"/>
  <c r="G4" i="1"/>
  <c r="G10" i="1"/>
  <c r="H10" i="1" s="1"/>
  <c r="G13" i="1"/>
  <c r="H13" i="1" s="1"/>
  <c r="G14" i="1" l="1"/>
  <c r="H14" i="1" s="1"/>
  <c r="F16" i="1"/>
  <c r="G6" i="1"/>
  <c r="H6" i="1" s="1"/>
  <c r="D16" i="1"/>
  <c r="G12" i="1"/>
  <c r="H12" i="1" s="1"/>
  <c r="G9" i="1"/>
  <c r="H9" i="1" s="1"/>
  <c r="G5" i="1"/>
  <c r="H5" i="1" s="1"/>
  <c r="C16" i="1"/>
  <c r="H4" i="1"/>
  <c r="H16" i="1" l="1"/>
  <c r="G16" i="1"/>
  <c r="E16" i="1"/>
</calcChain>
</file>

<file path=xl/sharedStrings.xml><?xml version="1.0" encoding="utf-8"?>
<sst xmlns="http://schemas.openxmlformats.org/spreadsheetml/2006/main" count="23" uniqueCount="23">
  <si>
    <t>(Art. 16, c. 3, d. lgs.  n°33 del 14 marzo 2013)</t>
  </si>
  <si>
    <t>GIORNI LAVORO TEORICI NEL MESE</t>
  </si>
  <si>
    <t>GIORNI LAVORATI</t>
  </si>
  <si>
    <t>GG assenza per FERIE e MAT. OBBL.</t>
  </si>
  <si>
    <t>% GIORNI LAVORATI</t>
  </si>
  <si>
    <t>% GIORNI DI ASSENZA</t>
  </si>
  <si>
    <t>MESE DI RIFERIMENTO</t>
  </si>
  <si>
    <t xml:space="preserve">N. DIPENDENTI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</si>
  <si>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</si>
  <si>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</si>
  <si>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</si>
  <si>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</si>
  <si>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</si>
  <si>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</si>
  <si>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</si>
  <si>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</si>
  <si>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</si>
  <si>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</si>
  <si>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</si>
  <si>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</si>
  <si>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MENSILE</t>
  </si>
  <si>
    <t>GIORNI DI ASSENZA</t>
  </si>
  <si>
    <t>TASSI DI ASSENZA E PRESENZA OPI MACERATA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</si>
</sst>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4" fillId="0" borderId="5" xfId="0" applyNumberFormat="1" applyFont="1" applyBorder="1" applyAlignment="1">
      <alignment horizontal="center" vertical="center" wrapText="1"/>
    </xf>
    <xf numFmtId="10" fontId="4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G24" sqref="G24"/>
    </sheetView>
  </sheetViews>
  <sheetFormatPr defaultRowHeight="14.4" x14ac:dyDescent="0.3"/>
  <cols>
    <col min="1" max="6" width="24" customWidth="1"/>
    <col min="7" max="7" width="17.44140625" customWidth="1"/>
    <col min="8" max="8" width="22.6640625" customWidth="1"/>
  </cols>
  <sheetData>
    <row r="1" spans="1:10" ht="39.6" x14ac:dyDescent="0.3">
      <c r="A1" s="8" t="s">
        <v>22</v>
      </c>
      <c r="B1" s="9"/>
      <c r="C1" s="9"/>
      <c r="D1" s="9"/>
      <c r="E1" s="9"/>
      <c r="F1" s="9"/>
      <c r="G1" s="9"/>
      <c r="H1" s="10"/>
      <c r="I1" s="2"/>
      <c r="J1" s="1"/>
    </row>
    <row r="2" spans="1:10" ht="27" thickBot="1" x14ac:dyDescent="0.35">
      <c r="A2" s="11" t="s">
        <v>0</v>
      </c>
      <c r="B2" s="12"/>
      <c r="C2" s="12"/>
      <c r="D2" s="12"/>
      <c r="E2" s="12"/>
      <c r="F2" s="12"/>
      <c r="G2" s="12"/>
      <c r="H2" s="13"/>
      <c r="I2" s="2"/>
      <c r="J2" s="1"/>
    </row>
    <row r="3" spans="1:10" ht="48" customHeight="1" thickBot="1" x14ac:dyDescent="0.35">
      <c r="A3" s="14" t="s">
        <v>6</v>
      </c>
      <c r="B3" s="15" t="s">
        <v>7</v>
      </c>
      <c r="C3" s="15" t="s">
        <v>1</v>
      </c>
      <c r="D3" s="15" t="s">
        <v>2</v>
      </c>
      <c r="E3" s="15" t="s">
        <v>21</v>
      </c>
      <c r="F3" s="16" t="s">
        <v>3</v>
      </c>
      <c r="G3" s="15" t="s">
        <v>4</v>
      </c>
      <c r="H3" s="17" t="s">
        <v>5</v>
      </c>
      <c r="I3" s="2"/>
      <c r="J3" s="1"/>
    </row>
    <row r="4" spans="1:10" ht="15" thickBot="1" x14ac:dyDescent="0.35">
      <c r="A4" s="20" t="s">
        <v>8</v>
      </c>
      <c r="B4" s="3">
        <v>2</v>
      </c>
      <c r="C4" s="3">
        <f>18+25</f>
        <v>43</v>
      </c>
      <c r="D4" s="3">
        <f>18+22</f>
        <v>40</v>
      </c>
      <c r="E4" s="3">
        <v>1</v>
      </c>
      <c r="F4" s="3">
        <v>2</v>
      </c>
      <c r="G4" s="4">
        <f>D4/C4</f>
        <v>0.93023255813953487</v>
      </c>
      <c r="H4" s="4">
        <f>1-G4</f>
        <v>6.9767441860465129E-2</v>
      </c>
      <c r="I4" s="1"/>
      <c r="J4" s="1"/>
    </row>
    <row r="5" spans="1:10" ht="15" thickBot="1" x14ac:dyDescent="0.35">
      <c r="A5" s="20" t="s">
        <v>9</v>
      </c>
      <c r="B5" s="3">
        <v>2</v>
      </c>
      <c r="C5" s="3">
        <f>17+25</f>
        <v>42</v>
      </c>
      <c r="D5" s="3">
        <f>17+19</f>
        <v>36</v>
      </c>
      <c r="E5" s="3">
        <f t="shared" ref="E5" si="0">C5-D5</f>
        <v>6</v>
      </c>
      <c r="F5" s="3">
        <v>0</v>
      </c>
      <c r="G5" s="4">
        <f t="shared" ref="G5:G15" si="1">D5/C5</f>
        <v>0.8571428571428571</v>
      </c>
      <c r="H5" s="4">
        <f t="shared" ref="H5:H15" si="2">1-G5</f>
        <v>0.1428571428571429</v>
      </c>
      <c r="I5" s="1"/>
      <c r="J5" s="1"/>
    </row>
    <row r="6" spans="1:10" ht="15" thickBot="1" x14ac:dyDescent="0.35">
      <c r="A6" s="20" t="s">
        <v>10</v>
      </c>
      <c r="B6" s="3">
        <v>2</v>
      </c>
      <c r="C6" s="3">
        <f>16+26</f>
        <v>42</v>
      </c>
      <c r="D6" s="3">
        <f>14+20</f>
        <v>34</v>
      </c>
      <c r="E6" s="3">
        <v>2</v>
      </c>
      <c r="F6" s="3">
        <f>4+2</f>
        <v>6</v>
      </c>
      <c r="G6" s="4">
        <f t="shared" si="1"/>
        <v>0.80952380952380953</v>
      </c>
      <c r="H6" s="4">
        <f t="shared" si="2"/>
        <v>0.19047619047619047</v>
      </c>
      <c r="I6" s="1"/>
      <c r="J6" s="1"/>
    </row>
    <row r="7" spans="1:10" ht="15" thickBot="1" x14ac:dyDescent="0.35">
      <c r="A7" s="20" t="s">
        <v>11</v>
      </c>
      <c r="B7" s="3">
        <v>2</v>
      </c>
      <c r="C7" s="3">
        <f>16+24</f>
        <v>40</v>
      </c>
      <c r="D7" s="3">
        <f>13+19.67</f>
        <v>32.67</v>
      </c>
      <c r="E7" s="3">
        <v>2.33</v>
      </c>
      <c r="F7" s="3">
        <f>2+3</f>
        <v>5</v>
      </c>
      <c r="G7" s="4">
        <f t="shared" si="1"/>
        <v>0.81675000000000009</v>
      </c>
      <c r="H7" s="4">
        <f t="shared" si="2"/>
        <v>0.18324999999999991</v>
      </c>
      <c r="I7" s="1"/>
      <c r="J7" s="1"/>
    </row>
    <row r="8" spans="1:10" ht="15" thickBot="1" x14ac:dyDescent="0.35">
      <c r="A8" s="20" t="s">
        <v>12</v>
      </c>
      <c r="B8" s="3">
        <v>2</v>
      </c>
      <c r="C8" s="3">
        <f>17+26</f>
        <v>43</v>
      </c>
      <c r="D8" s="3">
        <f>15+20.17</f>
        <v>35.17</v>
      </c>
      <c r="E8" s="3">
        <v>2.83</v>
      </c>
      <c r="F8" s="3">
        <f>3+2</f>
        <v>5</v>
      </c>
      <c r="G8" s="4">
        <f t="shared" si="1"/>
        <v>0.81790697674418611</v>
      </c>
      <c r="H8" s="4">
        <f t="shared" si="2"/>
        <v>0.18209302325581389</v>
      </c>
      <c r="I8" s="1"/>
      <c r="J8" s="1"/>
    </row>
    <row r="9" spans="1:10" ht="15" thickBot="1" x14ac:dyDescent="0.35">
      <c r="A9" s="20" t="s">
        <v>13</v>
      </c>
      <c r="B9" s="3">
        <v>2</v>
      </c>
      <c r="C9" s="3">
        <f>16+25</f>
        <v>41</v>
      </c>
      <c r="D9" s="3">
        <f>14+19</f>
        <v>33</v>
      </c>
      <c r="E9" s="3">
        <v>3</v>
      </c>
      <c r="F9" s="3">
        <f>3+2</f>
        <v>5</v>
      </c>
      <c r="G9" s="4">
        <f t="shared" si="1"/>
        <v>0.80487804878048785</v>
      </c>
      <c r="H9" s="4">
        <f t="shared" si="2"/>
        <v>0.19512195121951215</v>
      </c>
      <c r="I9" s="1"/>
      <c r="J9" s="1"/>
    </row>
    <row r="10" spans="1:10" ht="15" thickBot="1" x14ac:dyDescent="0.35">
      <c r="A10" s="20" t="s">
        <v>14</v>
      </c>
      <c r="B10" s="3">
        <v>2</v>
      </c>
      <c r="C10" s="3">
        <f>19+27</f>
        <v>46</v>
      </c>
      <c r="D10" s="3">
        <f>17+18.08</f>
        <v>35.08</v>
      </c>
      <c r="E10" s="3">
        <v>6.92</v>
      </c>
      <c r="F10" s="3">
        <f>2+2</f>
        <v>4</v>
      </c>
      <c r="G10" s="4">
        <f t="shared" si="1"/>
        <v>0.76260869565217393</v>
      </c>
      <c r="H10" s="4">
        <f t="shared" si="2"/>
        <v>0.23739130434782607</v>
      </c>
      <c r="I10" s="1"/>
      <c r="J10" s="1"/>
    </row>
    <row r="11" spans="1:10" ht="15" thickBot="1" x14ac:dyDescent="0.35">
      <c r="A11" s="20" t="s">
        <v>15</v>
      </c>
      <c r="B11" s="3">
        <v>2</v>
      </c>
      <c r="C11" s="3">
        <f>16+25</f>
        <v>41</v>
      </c>
      <c r="D11" s="3">
        <f>8+5</f>
        <v>13</v>
      </c>
      <c r="E11" s="3">
        <v>14</v>
      </c>
      <c r="F11" s="3">
        <f>8+6</f>
        <v>14</v>
      </c>
      <c r="G11" s="4">
        <f t="shared" si="1"/>
        <v>0.31707317073170732</v>
      </c>
      <c r="H11" s="4">
        <f t="shared" si="2"/>
        <v>0.68292682926829262</v>
      </c>
      <c r="I11" s="1"/>
      <c r="J11" s="1"/>
    </row>
    <row r="12" spans="1:10" ht="15" thickBot="1" x14ac:dyDescent="0.35">
      <c r="A12" s="20" t="s">
        <v>16</v>
      </c>
      <c r="B12" s="3">
        <v>2</v>
      </c>
      <c r="C12" s="3">
        <f>17+25</f>
        <v>42</v>
      </c>
      <c r="D12" s="3">
        <f>17+10.67</f>
        <v>27.67</v>
      </c>
      <c r="E12" s="3">
        <v>8.33</v>
      </c>
      <c r="F12" s="3">
        <v>6</v>
      </c>
      <c r="G12" s="4">
        <f t="shared" si="1"/>
        <v>0.65880952380952384</v>
      </c>
      <c r="H12" s="4">
        <f t="shared" si="2"/>
        <v>0.34119047619047616</v>
      </c>
      <c r="I12" s="1"/>
      <c r="J12" s="1"/>
    </row>
    <row r="13" spans="1:10" ht="15" thickBot="1" x14ac:dyDescent="0.35">
      <c r="A13" s="20" t="s">
        <v>17</v>
      </c>
      <c r="B13" s="3">
        <v>2</v>
      </c>
      <c r="C13" s="3">
        <f>19+27</f>
        <v>46</v>
      </c>
      <c r="D13" s="3">
        <f>18+18.17</f>
        <v>36.17</v>
      </c>
      <c r="E13" s="3">
        <v>5.83</v>
      </c>
      <c r="F13" s="3">
        <f>3+1</f>
        <v>4</v>
      </c>
      <c r="G13" s="4">
        <f t="shared" si="1"/>
        <v>0.78630434782608705</v>
      </c>
      <c r="H13" s="4">
        <f t="shared" si="2"/>
        <v>0.21369565217391295</v>
      </c>
      <c r="I13" s="1"/>
      <c r="J13" s="1"/>
    </row>
    <row r="14" spans="1:10" ht="15" thickBot="1" x14ac:dyDescent="0.35">
      <c r="A14" s="20" t="s">
        <v>18</v>
      </c>
      <c r="B14" s="3">
        <v>2</v>
      </c>
      <c r="C14" s="3">
        <f>16+25</f>
        <v>41</v>
      </c>
      <c r="D14" s="3">
        <f>16+19.33</f>
        <v>35.33</v>
      </c>
      <c r="E14" s="3">
        <v>5.67</v>
      </c>
      <c r="F14" s="3">
        <v>0</v>
      </c>
      <c r="G14" s="4">
        <f t="shared" si="1"/>
        <v>0.86170731707317072</v>
      </c>
      <c r="H14" s="4">
        <f t="shared" si="2"/>
        <v>0.13829268292682928</v>
      </c>
      <c r="I14" s="1"/>
      <c r="J14" s="1"/>
    </row>
    <row r="15" spans="1:10" ht="15" thickBot="1" x14ac:dyDescent="0.35">
      <c r="A15" s="20" t="s">
        <v>19</v>
      </c>
      <c r="B15" s="3">
        <v>2</v>
      </c>
      <c r="C15" s="3">
        <f>24+16</f>
        <v>40</v>
      </c>
      <c r="D15" s="3">
        <f>12+12.34</f>
        <v>24.34</v>
      </c>
      <c r="E15" s="3">
        <v>8.33</v>
      </c>
      <c r="F15" s="3">
        <f>3.33+4</f>
        <v>7.33</v>
      </c>
      <c r="G15" s="4">
        <f t="shared" si="1"/>
        <v>0.60850000000000004</v>
      </c>
      <c r="H15" s="4">
        <f t="shared" si="2"/>
        <v>0.39149999999999996</v>
      </c>
      <c r="I15" s="1"/>
      <c r="J15" s="1"/>
    </row>
    <row r="16" spans="1:10" ht="15" thickBot="1" x14ac:dyDescent="0.35">
      <c r="A16" s="18" t="s">
        <v>20</v>
      </c>
      <c r="B16" s="19"/>
      <c r="C16" s="6">
        <f>AVERAGE(C4:C15)</f>
        <v>42.25</v>
      </c>
      <c r="D16" s="6">
        <f t="shared" ref="D16:F16" si="3">AVERAGE(D4:D15)</f>
        <v>31.869166666666668</v>
      </c>
      <c r="E16" s="6">
        <f t="shared" si="3"/>
        <v>5.52</v>
      </c>
      <c r="F16" s="6">
        <f t="shared" si="3"/>
        <v>4.8608333333333329</v>
      </c>
      <c r="G16" s="7">
        <f t="shared" ref="G16" si="4">AVERAGE(G4:G15)</f>
        <v>0.75261977545196146</v>
      </c>
      <c r="H16" s="7">
        <f t="shared" ref="H16" si="5">AVERAGE(H4:H15)</f>
        <v>0.24738022454803846</v>
      </c>
      <c r="I16" s="1"/>
      <c r="J16" s="1"/>
    </row>
    <row r="17" spans="1:1" x14ac:dyDescent="0.3">
      <c r="A17" s="5"/>
    </row>
    <row r="18" spans="1:1" ht="15" x14ac:dyDescent="0.25">
      <c r="A18" s="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TASSI ASSENZA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Palmieri</dc:creator>
  <cp:lastModifiedBy>segreteria2</cp:lastModifiedBy>
  <cp:lastPrinted>2025-02-14T18:24:55Z</cp:lastPrinted>
  <dcterms:created xsi:type="dcterms:W3CDTF">2021-09-23T20:07:44Z</dcterms:created>
  <dcterms:modified xsi:type="dcterms:W3CDTF">2025-05-21T10:17:17Z</dcterms:modified>
</cp:coreProperties>
</file>